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<sst xmlns="http://schemas.openxmlformats.org/spreadsheetml/2006/main" uniqueCount="134">
  <si>
    <t>Название</t>
  </si>
  <si>
    <t>Описание</t>
  </si>
  <si>
    <t>Цена, руб.</t>
  </si>
  <si>
    <t>Оборудование &gt; Распродажа запасных частей &gt; для трубогибов ТГ /ТПГ/SWG</t>
  </si>
  <si>
    <t>Сегмент к ТГ 3/8</t>
  </si>
  <si>
    <t>РТИ к г/ц ТПГ-1Б</t>
  </si>
  <si>
    <t>РТИ к трубогибу  для ТГР-20</t>
  </si>
  <si>
    <t>РТИ к ТГ-1</t>
  </si>
  <si>
    <t>Сегмент для трубогиба SWG  3/4"</t>
  </si>
  <si>
    <t>Сегмент для трубогиба SWG  1/2"</t>
  </si>
  <si>
    <t>Оборудование &gt; Распродажа запасных частей &gt; для дизельных пушек</t>
  </si>
  <si>
    <t>Электрод GRYP 15</t>
  </si>
  <si>
    <t>Форсунка для GRYP 28</t>
  </si>
  <si>
    <t>Плата управления с кабелем для Zitrek BJD 20-30-50</t>
  </si>
  <si>
    <t>Плата управления для Zitrek Z1800</t>
  </si>
  <si>
    <t>Плата управления для Zitrek Z390</t>
  </si>
  <si>
    <t>Оборудование &gt; Распродажа оборудования</t>
  </si>
  <si>
    <t>Пистолет монтажный ПЦ-84 (контрактный)</t>
  </si>
  <si>
    <t>Станок для резки арматуры (рубочный) СМЖ-172 (контрактный)</t>
  </si>
  <si>
    <t>Шлифмашинка пневматическая угловая ABAC 5335146</t>
  </si>
  <si>
    <t>Ручной опрессовщик НР-60</t>
  </si>
  <si>
    <t>Станок для гибки арматуры СГА-1 (контрактный)</t>
  </si>
  <si>
    <t>-</t>
  </si>
  <si>
    <t>Пистолет монтажный GFT-5</t>
  </si>
  <si>
    <t>Оборудование &gt; Бензиновые виброплиты</t>
  </si>
  <si>
    <t>Виброплита Zitrek z3k110 (Loncin 200F, 6,5hp)</t>
  </si>
  <si>
    <t>Виброплита Zitrek z3k50 (Loncin 154F, 2,8hp)</t>
  </si>
  <si>
    <t>Виброплита Zitrek z3k60 (Loncin 160F, 5,5hp)</t>
  </si>
  <si>
    <t>Виброплита GROST PCR-4048CH реверсивная</t>
  </si>
  <si>
    <t>Виброплита GROST VH 160CR</t>
  </si>
  <si>
    <t>Виброплита GROST VH 400D реверсивная</t>
  </si>
  <si>
    <t>Виброплита GROST VH 500D реверсивная</t>
  </si>
  <si>
    <t>Виброплита GROST VH 60  Honda  двигатель</t>
  </si>
  <si>
    <t>Виброплита GROST VH 80 Honda  двигатель</t>
  </si>
  <si>
    <t xml:space="preserve">Виброплита GROST VH 80C </t>
  </si>
  <si>
    <t>Виброплита Zitrek z3k110w (Loncin 200F, 6,5hp)</t>
  </si>
  <si>
    <t>Виброплита Zitrek z3k51 (LCT PW79, 1,8hp)</t>
  </si>
  <si>
    <t>Виброплита Zitrek z3k62 (Loncin 160F; 57 кг; упл.250 мм, с ковриком для виброплиты)</t>
  </si>
  <si>
    <t>Оборудование &gt; Станки</t>
  </si>
  <si>
    <t>Станок для резки арматуры Zitrek GQ40</t>
  </si>
  <si>
    <t>Станок для гибки арматуры Zitrek GW40 A</t>
  </si>
  <si>
    <t>Станок для гибки арматуры ВПК Г-40 (A I-40 мм, A III-32 мм, А-500С-28мм, 326кг)</t>
  </si>
  <si>
    <t>Станок для гибки арматуры ВПК Г-42 (A I-42 мм, A III-36 мм, 3 кВт, 310 кг)</t>
  </si>
  <si>
    <t>Станок для гибки арматуры ВПК Г-52  (A I-52 мм, A III-42 мм, 4 кВт, 550 кг)</t>
  </si>
  <si>
    <t>Станок для гибки арматуры ВПК Г-55 (A I-55 мм, A III-50мм, 4 кВт, 595 кг)</t>
  </si>
  <si>
    <t>Станок для резки арматуры ВПК Р-40 (A I-40 мм, A III-32 мм, 3 кВт, 370 кг)</t>
  </si>
  <si>
    <t>Станок для резки арматуры ВПК Р-42  (A I-42 мм, A III-36 мм, 3 кВт, 390 кг)</t>
  </si>
  <si>
    <t>Станок для резки арматуры ВПК Р-52 (A I-52 мм, A III-42 мм, 4 кВт, 562 кг)</t>
  </si>
  <si>
    <t>Станок для резки арматуры ВПК Р-55  (A I-55 мм, A III-50мм, 4 кВт, 715 кг)</t>
  </si>
  <si>
    <t>Станок для гибки арматуры Vektor GW40A</t>
  </si>
  <si>
    <t>Станок для гибки арматуры Vektor GW40 с доводчиком</t>
  </si>
  <si>
    <t>Станок для гибки арматуры Vektor GW50С с доводчиком</t>
  </si>
  <si>
    <t>Оборудование &gt; Тара для раствора &gt; Тара (ящик) для раствора</t>
  </si>
  <si>
    <t>Тара для раствора ТР-0,25 (Пневмостройтехника) 1250х780х530мм.</t>
  </si>
  <si>
    <t>Тара для раствора ТР-1,0 (Пневмостройтехника) 2500х1120х504мм.</t>
  </si>
  <si>
    <t>Тара для раствора ТР-1,5 (Пневмостройтехника) 2580х1250х600мм.</t>
  </si>
  <si>
    <t>Тара для раствора ЯР-1 (Пневмостройтехника) 1310х640х470</t>
  </si>
  <si>
    <t>Тара для раствора ТР-1,0 (МК Подъем)</t>
  </si>
  <si>
    <t>Тара для раствора ТР-1,5 (МК Подъем)</t>
  </si>
  <si>
    <t>Тара для раствора ТР-0,5 (Пневмостройтехника) 1600х1050х650мм.</t>
  </si>
  <si>
    <t>Тара для раствора ТР-2,0 (Пневмостройтехника) 2580х1350х800мм.</t>
  </si>
  <si>
    <t>Оборудование &gt; Смесители бетона и раствора</t>
  </si>
  <si>
    <t>Бетоносмеситель БР-120 TSUNAMI (220 В)</t>
  </si>
  <si>
    <t>Бетоносмеситель  СБР-150 А.3 (220 В)</t>
  </si>
  <si>
    <t>Бетоносмеситель СБР-500А.1 (380В)</t>
  </si>
  <si>
    <t>Бетоносмеситель БР-200 TSUNAMI (220 В)</t>
  </si>
  <si>
    <t>Бетоносмеситель  БГР-350/380В ( Патриот)</t>
  </si>
  <si>
    <t>Бетоносмеситель БГР-500/380В (Патриот)</t>
  </si>
  <si>
    <t>Бетоносмеситель БР-180 TSUNAMI (220 В)</t>
  </si>
  <si>
    <t>Бетоносмеситель БР-220 TSUNAMI (220 В)</t>
  </si>
  <si>
    <t>Оборудование &gt; Тара для раствора &gt; Бадьи (бункер) для бетона</t>
  </si>
  <si>
    <t>Бадья для бетона  БН-0,75 лоток (МК Подъем)</t>
  </si>
  <si>
    <t>Бадья для бетона БН-2,0 (лоток) низкая 1750х1750х1850</t>
  </si>
  <si>
    <t>Бадья для бетона БН-1,5 (лоток)(Пневмостройтехника)1410х1410х2009</t>
  </si>
  <si>
    <t>Бадья для бетона БН-0,5 (лоток) (Пневмостройтехника)1410х1410х1350мм.</t>
  </si>
  <si>
    <t xml:space="preserve">Бадья для бетона БН-1,0 (лоток) низкая (Пневмостройтехника) 1750х1750х1250 </t>
  </si>
  <si>
    <t>Бадья для бетона БН-1.0 (лоток) усиленная (Пневмостройтехника) 1410х1410х1680</t>
  </si>
  <si>
    <t>Бадья для бетона БН-1.5 (лоток) низкая (Пневмостройтехника) 1810х1810х1360</t>
  </si>
  <si>
    <t>Бадья для бетона БН-2.0 (лоток)(Пневмостройтехника) 1550х1550х2200</t>
  </si>
  <si>
    <t>Бадья для бетона БН-2.0 ПРОФИ (лоток) (Пневмостройтехника) низкая 1920х1920х1600</t>
  </si>
  <si>
    <t>Бадья для бетона низкая БН-1,0 лоток (МК Подъем)</t>
  </si>
  <si>
    <t>Бадья для бетона низкая БН-2,0 лоток (МК Подъем) 2060х2060х1600мм.</t>
  </si>
  <si>
    <t>Бадья для бетона БН-1.0 стандарт (лоток) (Пневмостройтехника)1330х1330х1680</t>
  </si>
  <si>
    <t>Бадья для бетона БП-1,6 (Пневмостройтехника) 900х1560х3700</t>
  </si>
  <si>
    <t xml:space="preserve">Люлька к бадьям БН-0,5-1,0-1,5-2,0 (пневмостройтехника ) </t>
  </si>
  <si>
    <t>Оборудование &gt; Отбойные молотки</t>
  </si>
  <si>
    <t>Молоток отбойный МО-2 Б (ЗСО)</t>
  </si>
  <si>
    <t>Молоток отбойный МО-3 Б (ЗСО)</t>
  </si>
  <si>
    <t>Молоток отбойный МОП-2 (ТЗК)</t>
  </si>
  <si>
    <t>Молоток отбойный МОП-3 (ТЗК)</t>
  </si>
  <si>
    <t>Молоток отбойный МОП-4 двойная рукоятка (ТЗК)</t>
  </si>
  <si>
    <t>Молоток отбойный МОП-3 (ЗСО)</t>
  </si>
  <si>
    <t>Оборудование &gt; Распродажа запасных частей</t>
  </si>
  <si>
    <t>Рем. комплект к УЛИГ 050-00</t>
  </si>
  <si>
    <t>Шток поршня для Z 440</t>
  </si>
  <si>
    <t>Шток поршня для Z1800</t>
  </si>
  <si>
    <t>Ремкомплект для трубогиба Zitrek SWG-1 (сальники, 4шт)</t>
  </si>
  <si>
    <t>Шток поршня для Z 390</t>
  </si>
  <si>
    <t>Оборудование &gt; Монтажные пистолеты</t>
  </si>
  <si>
    <t>Пистолет монтажный GFT5</t>
  </si>
  <si>
    <t>Газовый пистолет GFT 200</t>
  </si>
  <si>
    <t>Газовый пистолет GFT 040</t>
  </si>
  <si>
    <t>Газовый пистолет GFT 040SP</t>
  </si>
  <si>
    <t>Монтажный пистолет GFT307</t>
  </si>
  <si>
    <t>Монтажный пистолет GFT603</t>
  </si>
  <si>
    <t>Пистолет монтажный GFT701</t>
  </si>
  <si>
    <t>Пистолет монтажный GFT Х-2</t>
  </si>
  <si>
    <t>Пистолет монтажный Х-22</t>
  </si>
  <si>
    <t>Оборудование &gt; Еврокубы</t>
  </si>
  <si>
    <t>ЕВРОКУБ 1000 литров Б/У ИЗ-ПОД ПИЩЕВЫХ ПРОДУКТОВ</t>
  </si>
  <si>
    <t xml:space="preserve">Еврокуб 1000 литров б/у технический </t>
  </si>
  <si>
    <t>Оборудование &gt; Форма куба</t>
  </si>
  <si>
    <t>Форма куба 2ФК-100 ст.5мм оценкованная ( защелка)</t>
  </si>
  <si>
    <t>Форма куба 3ФК-70,7 ст.5мм оцинкованная (защелка)</t>
  </si>
  <si>
    <t>Форма куба ФК-150 ст.5мм оцинкованная (защелка)</t>
  </si>
  <si>
    <t>Оборудование &gt; Выносная площадка</t>
  </si>
  <si>
    <t>Выносная площадка № 2950 аналог К1.3 (3.5т.)</t>
  </si>
  <si>
    <t>Оборудование &gt; Окрасочные аппараты и агрегаты</t>
  </si>
  <si>
    <t>Агрегат окрасочный безвоздушного распыления "Наndok НQ 73:1"</t>
  </si>
  <si>
    <t>Агрегат окрасочный безвоздушного распыления "Наndok НК 45:1"</t>
  </si>
  <si>
    <t>Агрегат окрасочный безвоздушного распыления "Наndok НK 63:1"</t>
  </si>
  <si>
    <t>Агрегат окрасочный безвоздушного распыления "Наndok НK 68:1</t>
  </si>
  <si>
    <t>Агрегат окрасочный безвоздушного распыления "Наndok НK 30:1</t>
  </si>
  <si>
    <t>Краскораспылитель HC-950 E SprayPack электрический "Wagner"  (2332184)</t>
  </si>
  <si>
    <t>Агрегат окрасочный Tecnover TR-10000 (220 В, без ЗИПа) (мембр.; 9л; 1,8 кВт)</t>
  </si>
  <si>
    <t>Оборудование &gt; Бытовки</t>
  </si>
  <si>
    <t xml:space="preserve">Бытовка 6х2,5 </t>
  </si>
  <si>
    <t>Оборудование &gt; Парогенераторы</t>
  </si>
  <si>
    <t xml:space="preserve">Парогенератор ПЭЭ-150Н (380В) (нерж. котёл) Потенциал </t>
  </si>
  <si>
    <t>Парогенератор ПЭЭ-100 (380) (черн.котел) Потенциал</t>
  </si>
  <si>
    <t>Парогенератор ПЭЭ- 50Н (380) (нерж.котел) Потенциал</t>
  </si>
  <si>
    <t>Оборудование &gt; Пескоструйное оборудование</t>
  </si>
  <si>
    <t xml:space="preserve">Установка абразивоструйная PS-200 </t>
  </si>
  <si>
    <t>Установка абразивоструйная PS-25 Ф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</si>
</sst>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34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130.00</f>
        <v>130</v>
      </c>
    </row>
    <row r="7" spans="1:3">
      <c r="A7" s="1" t="s">
        <v>5</v>
      </c>
      <c r="B7" s="1" t="s">
        <v>5</v>
      </c>
      <c r="C7" s="1">
        <f>580.00</f>
        <v>580</v>
      </c>
    </row>
    <row r="8" spans="1:3">
      <c r="A8" s="1" t="s">
        <v>6</v>
      </c>
      <c r="B8" s="1" t="s">
        <v>6</v>
      </c>
      <c r="C8" s="1">
        <f>460.00</f>
        <v>460</v>
      </c>
    </row>
    <row r="9" spans="1:3">
      <c r="A9" s="1" t="s">
        <v>7</v>
      </c>
      <c r="B9" s="1" t="s">
        <v>7</v>
      </c>
      <c r="C9" s="1">
        <f>750.00</f>
        <v>750</v>
      </c>
    </row>
    <row r="10" spans="1:3">
      <c r="A10" s="1" t="s">
        <v>8</v>
      </c>
      <c r="B10" s="1" t="s">
        <v>8</v>
      </c>
      <c r="C10" s="1">
        <f>300.00</f>
        <v>300</v>
      </c>
    </row>
    <row r="11" spans="1:3">
      <c r="A11" s="1" t="s">
        <v>9</v>
      </c>
      <c r="B11" s="1" t="s">
        <v>9</v>
      </c>
      <c r="C11" s="1">
        <f>750.00</f>
        <v>750</v>
      </c>
    </row>
    <row r="12" spans="1:3">
      <c r="A12" s="3" t="s">
        <v>10</v>
      </c>
      <c r="B12" s="1"/>
      <c r="C12" s="1"/>
    </row>
    <row r="13" spans="1:3">
      <c r="A13" s="1" t="s">
        <v>11</v>
      </c>
      <c r="B13" s="1" t="s">
        <v>11</v>
      </c>
      <c r="C13" s="1">
        <f>200.00</f>
        <v>200</v>
      </c>
    </row>
    <row r="14" spans="1:3">
      <c r="A14" s="1" t="s">
        <v>12</v>
      </c>
      <c r="B14" s="1" t="s">
        <v>12</v>
      </c>
      <c r="C14" s="1">
        <f>1500.00</f>
        <v>1500</v>
      </c>
    </row>
    <row r="15" spans="1:3">
      <c r="A15" s="1" t="s">
        <v>13</v>
      </c>
      <c r="B15" s="1" t="s">
        <v>13</v>
      </c>
      <c r="C15" s="1">
        <f>800.00</f>
        <v>800</v>
      </c>
    </row>
    <row r="16" spans="1:3">
      <c r="A16" s="1" t="s">
        <v>14</v>
      </c>
      <c r="B16" s="1" t="s">
        <v>14</v>
      </c>
      <c r="C16" s="1">
        <f>800.00</f>
        <v>800</v>
      </c>
    </row>
    <row r="17" spans="1:3">
      <c r="A17" s="1" t="s">
        <v>15</v>
      </c>
      <c r="B17" s="1" t="s">
        <v>15</v>
      </c>
      <c r="C17" s="1">
        <f>800.00</f>
        <v>800</v>
      </c>
    </row>
    <row r="18" spans="1:3">
      <c r="A18" s="3" t="s">
        <v>16</v>
      </c>
      <c r="B18" s="1"/>
      <c r="C18" s="1"/>
    </row>
    <row r="19" spans="1:3">
      <c r="A19" s="1" t="s">
        <v>17</v>
      </c>
      <c r="B19" s="1" t="s">
        <v>17</v>
      </c>
      <c r="C19" s="1">
        <f>12999.00</f>
        <v>12999</v>
      </c>
    </row>
    <row r="20" spans="1:3">
      <c r="A20" s="1" t="s">
        <v>18</v>
      </c>
      <c r="B20" s="1" t="s">
        <v>18</v>
      </c>
      <c r="C20" s="1">
        <f>100000.00</f>
        <v>100000</v>
      </c>
    </row>
    <row r="21" spans="1:3">
      <c r="A21" s="1" t="s">
        <v>19</v>
      </c>
      <c r="B21" s="1" t="s">
        <v>19</v>
      </c>
      <c r="C21" s="1">
        <f>11000.00</f>
        <v>11000</v>
      </c>
    </row>
    <row r="22" spans="1:3">
      <c r="A22" s="1" t="s">
        <v>20</v>
      </c>
      <c r="B22" s="1" t="s">
        <v>20</v>
      </c>
      <c r="C22" s="1">
        <f>5000.00</f>
        <v>5000</v>
      </c>
    </row>
    <row r="23" spans="1:3">
      <c r="A23" s="1" t="s">
        <v>21</v>
      </c>
      <c r="B23" s="1" t="s">
        <v>21</v>
      </c>
      <c r="C23" s="1" t="s">
        <v>22</v>
      </c>
    </row>
    <row r="24" spans="1:3">
      <c r="A24" s="1" t="s">
        <v>23</v>
      </c>
      <c r="B24" s="1" t="s">
        <v>23</v>
      </c>
      <c r="C24" s="1">
        <f>25000.00</f>
        <v>25000</v>
      </c>
    </row>
    <row r="25" spans="1:3">
      <c r="A25" s="3" t="s">
        <v>24</v>
      </c>
      <c r="B25" s="1"/>
      <c r="C25" s="1"/>
    </row>
    <row r="26" spans="1:3">
      <c r="A26" s="1" t="s">
        <v>25</v>
      </c>
      <c r="B26" s="1" t="s">
        <v>25</v>
      </c>
      <c r="C26" s="1">
        <f>61720.00</f>
        <v>61720</v>
      </c>
    </row>
    <row r="27" spans="1:3">
      <c r="A27" s="1" t="s">
        <v>26</v>
      </c>
      <c r="B27" s="1" t="s">
        <v>26</v>
      </c>
      <c r="C27" s="1">
        <f>45800.00</f>
        <v>45800</v>
      </c>
    </row>
    <row r="28" spans="1:3">
      <c r="A28" s="1" t="s">
        <v>27</v>
      </c>
      <c r="B28" s="1" t="s">
        <v>27</v>
      </c>
      <c r="C28" s="1">
        <f>45470.00</f>
        <v>45470</v>
      </c>
    </row>
    <row r="29" spans="1:3">
      <c r="A29" s="1" t="s">
        <v>28</v>
      </c>
      <c r="B29" s="1" t="s">
        <v>28</v>
      </c>
      <c r="C29" s="1">
        <f>263500.00</f>
        <v>263500</v>
      </c>
    </row>
    <row r="30" spans="1:3">
      <c r="A30" s="1" t="s">
        <v>29</v>
      </c>
      <c r="B30" s="1" t="s">
        <v>29</v>
      </c>
      <c r="C30" s="1">
        <f>133200.00</f>
        <v>133200</v>
      </c>
    </row>
    <row r="31" spans="1:3">
      <c r="A31" s="1" t="s">
        <v>30</v>
      </c>
      <c r="B31" s="1" t="s">
        <v>30</v>
      </c>
      <c r="C31" s="1">
        <f>595000.00</f>
        <v>595000</v>
      </c>
    </row>
    <row r="32" spans="1:3">
      <c r="A32" s="1" t="s">
        <v>31</v>
      </c>
      <c r="B32" s="1" t="s">
        <v>31</v>
      </c>
      <c r="C32" s="1">
        <f>622000.00</f>
        <v>622000</v>
      </c>
    </row>
    <row r="33" spans="1:3">
      <c r="A33" s="1" t="s">
        <v>32</v>
      </c>
      <c r="B33" s="1" t="s">
        <v>32</v>
      </c>
      <c r="C33" s="1">
        <f>75300.00</f>
        <v>75300</v>
      </c>
    </row>
    <row r="34" spans="1:3">
      <c r="A34" s="1" t="s">
        <v>33</v>
      </c>
      <c r="B34" s="1" t="s">
        <v>33</v>
      </c>
      <c r="C34" s="1">
        <f>86400.00</f>
        <v>86400</v>
      </c>
    </row>
    <row r="35" spans="1:3">
      <c r="A35" s="1" t="s">
        <v>34</v>
      </c>
      <c r="B35" s="1" t="s">
        <v>34</v>
      </c>
      <c r="C35" s="1">
        <f>55200.00</f>
        <v>55200</v>
      </c>
    </row>
    <row r="36" spans="1:3">
      <c r="A36" s="1" t="s">
        <v>35</v>
      </c>
      <c r="B36" s="1" t="s">
        <v>35</v>
      </c>
      <c r="C36" s="1">
        <f>65720.00</f>
        <v>65720</v>
      </c>
    </row>
    <row r="37" spans="1:3">
      <c r="A37" s="1" t="s">
        <v>36</v>
      </c>
      <c r="B37" s="1" t="s">
        <v>36</v>
      </c>
      <c r="C37" s="1">
        <f>39180.00</f>
        <v>39180</v>
      </c>
    </row>
    <row r="38" spans="1:3">
      <c r="A38" s="1" t="s">
        <v>37</v>
      </c>
      <c r="B38" s="1" t="s">
        <v>37</v>
      </c>
      <c r="C38" s="1">
        <f>53000.00</f>
        <v>53000</v>
      </c>
    </row>
    <row r="39" spans="1:3">
      <c r="A39" s="3" t="s">
        <v>38</v>
      </c>
      <c r="B39" s="1"/>
      <c r="C39" s="1"/>
    </row>
    <row r="40" spans="1:3">
      <c r="A40" s="1" t="s">
        <v>39</v>
      </c>
      <c r="B40" s="1" t="s">
        <v>39</v>
      </c>
      <c r="C40" s="1">
        <f>155510.00</f>
        <v>155510</v>
      </c>
    </row>
    <row r="41" spans="1:3">
      <c r="A41" s="1" t="s">
        <v>40</v>
      </c>
      <c r="B41" s="1" t="s">
        <v>40</v>
      </c>
      <c r="C41" s="1">
        <f>138350.00</f>
        <v>138350</v>
      </c>
    </row>
    <row r="42" spans="1:3">
      <c r="A42" s="1" t="s">
        <v>41</v>
      </c>
      <c r="B42" s="1" t="s">
        <v>41</v>
      </c>
      <c r="C42" s="1">
        <f>168300.00</f>
        <v>168300</v>
      </c>
    </row>
    <row r="43" spans="1:3">
      <c r="A43" s="1" t="s">
        <v>42</v>
      </c>
      <c r="B43" s="1" t="s">
        <v>42</v>
      </c>
      <c r="C43" s="1">
        <f>185000.00</f>
        <v>185000</v>
      </c>
    </row>
    <row r="44" spans="1:3">
      <c r="A44" s="1" t="s">
        <v>43</v>
      </c>
      <c r="B44" s="1" t="s">
        <v>43</v>
      </c>
      <c r="C44" s="1">
        <f>315000.00</f>
        <v>315000</v>
      </c>
    </row>
    <row r="45" spans="1:3">
      <c r="A45" s="1" t="s">
        <v>44</v>
      </c>
      <c r="B45" s="1" t="s">
        <v>44</v>
      </c>
      <c r="C45" s="1">
        <f>440000.00</f>
        <v>440000</v>
      </c>
    </row>
    <row r="46" spans="1:3">
      <c r="A46" s="1" t="s">
        <v>45</v>
      </c>
      <c r="B46" s="1" t="s">
        <v>45</v>
      </c>
      <c r="C46" s="1">
        <f>168300.00</f>
        <v>168300</v>
      </c>
    </row>
    <row r="47" spans="1:3">
      <c r="A47" s="1" t="s">
        <v>46</v>
      </c>
      <c r="B47" s="1" t="s">
        <v>46</v>
      </c>
      <c r="C47" s="1">
        <f>185000.00</f>
        <v>185000</v>
      </c>
    </row>
    <row r="48" spans="1:3">
      <c r="A48" s="1" t="s">
        <v>47</v>
      </c>
      <c r="B48" s="1" t="s">
        <v>47</v>
      </c>
      <c r="C48" s="1">
        <f>255000.00</f>
        <v>255000</v>
      </c>
    </row>
    <row r="49" spans="1:3">
      <c r="A49" s="1" t="s">
        <v>48</v>
      </c>
      <c r="B49" s="1" t="s">
        <v>48</v>
      </c>
      <c r="C49" s="1">
        <f>455000.00</f>
        <v>455000</v>
      </c>
    </row>
    <row r="50" spans="1:3">
      <c r="A50" s="1" t="s">
        <v>49</v>
      </c>
      <c r="B50" s="1" t="s">
        <v>49</v>
      </c>
      <c r="C50" s="1">
        <f>130530.00</f>
        <v>130530</v>
      </c>
    </row>
    <row r="51" spans="1:3">
      <c r="A51" s="1" t="s">
        <v>50</v>
      </c>
      <c r="B51" s="1" t="s">
        <v>50</v>
      </c>
      <c r="C51" s="1">
        <f>136720.00</f>
        <v>136720</v>
      </c>
    </row>
    <row r="52" spans="1:3">
      <c r="A52" s="1" t="s">
        <v>51</v>
      </c>
      <c r="B52" s="1" t="s">
        <v>51</v>
      </c>
      <c r="C52" s="1">
        <f>187188.00</f>
        <v>187188</v>
      </c>
    </row>
    <row r="53" spans="1:3">
      <c r="A53" s="3" t="s">
        <v>52</v>
      </c>
      <c r="B53" s="1"/>
      <c r="C53" s="1"/>
    </row>
    <row r="54" spans="1:3">
      <c r="A54" s="1" t="s">
        <v>53</v>
      </c>
      <c r="B54" s="1" t="s">
        <v>53</v>
      </c>
      <c r="C54" s="1">
        <f>5875.00</f>
        <v>5875</v>
      </c>
    </row>
    <row r="55" spans="1:3">
      <c r="A55" s="1" t="s">
        <v>54</v>
      </c>
      <c r="B55" s="1" t="s">
        <v>54</v>
      </c>
      <c r="C55" s="1">
        <f>19990.00</f>
        <v>19990</v>
      </c>
    </row>
    <row r="56" spans="1:3">
      <c r="A56" s="1" t="s">
        <v>55</v>
      </c>
      <c r="B56" s="1" t="s">
        <v>55</v>
      </c>
      <c r="C56" s="1">
        <f>36190.00</f>
        <v>36190</v>
      </c>
    </row>
    <row r="57" spans="1:3">
      <c r="A57" s="1" t="s">
        <v>56</v>
      </c>
      <c r="B57" s="1" t="s">
        <v>56</v>
      </c>
      <c r="C57" s="1">
        <f>7190.00</f>
        <v>7190</v>
      </c>
    </row>
    <row r="58" spans="1:3">
      <c r="A58" s="1" t="s">
        <v>57</v>
      </c>
      <c r="B58" s="1" t="s">
        <v>57</v>
      </c>
      <c r="C58" s="1">
        <f>20690.00</f>
        <v>20690</v>
      </c>
    </row>
    <row r="59" spans="1:3">
      <c r="A59" s="1" t="s">
        <v>58</v>
      </c>
      <c r="B59" s="1" t="s">
        <v>58</v>
      </c>
      <c r="C59" s="1">
        <f>33690.00</f>
        <v>33690</v>
      </c>
    </row>
    <row r="60" spans="1:3">
      <c r="A60" s="1" t="s">
        <v>59</v>
      </c>
      <c r="B60" s="1" t="s">
        <v>59</v>
      </c>
      <c r="C60" s="1">
        <f>12150.00</f>
        <v>12150</v>
      </c>
    </row>
    <row r="61" spans="1:3">
      <c r="A61" s="1" t="s">
        <v>60</v>
      </c>
      <c r="B61" s="1" t="s">
        <v>60</v>
      </c>
      <c r="C61" s="1">
        <f>38120.00</f>
        <v>38120</v>
      </c>
    </row>
    <row r="62" spans="1:3">
      <c r="A62" s="3" t="s">
        <v>61</v>
      </c>
      <c r="B62" s="1"/>
      <c r="C62" s="1"/>
    </row>
    <row r="63" spans="1:3">
      <c r="A63" s="1" t="s">
        <v>62</v>
      </c>
      <c r="B63" s="1" t="s">
        <v>62</v>
      </c>
      <c r="C63" s="1">
        <f>15590.00</f>
        <v>15590</v>
      </c>
    </row>
    <row r="64" spans="1:3">
      <c r="A64" s="1" t="s">
        <v>63</v>
      </c>
      <c r="B64" s="1" t="s">
        <v>63</v>
      </c>
      <c r="C64" s="1">
        <f>33990.00</f>
        <v>33990</v>
      </c>
    </row>
    <row r="65" spans="1:3">
      <c r="A65" s="1" t="s">
        <v>64</v>
      </c>
      <c r="B65" s="1" t="s">
        <v>64</v>
      </c>
      <c r="C65" s="1">
        <f>146990.00</f>
        <v>146990</v>
      </c>
    </row>
    <row r="66" spans="1:3">
      <c r="A66" s="1" t="s">
        <v>65</v>
      </c>
      <c r="B66" s="1" t="s">
        <v>65</v>
      </c>
      <c r="C66" s="1" t="s">
        <v>22</v>
      </c>
    </row>
    <row r="67" spans="1:3">
      <c r="A67" s="1" t="s">
        <v>66</v>
      </c>
      <c r="B67" s="1" t="s">
        <v>66</v>
      </c>
      <c r="C67" s="1">
        <f>82990.00</f>
        <v>82990</v>
      </c>
    </row>
    <row r="68" spans="1:3">
      <c r="A68" s="1" t="s">
        <v>67</v>
      </c>
      <c r="B68" s="1" t="s">
        <v>67</v>
      </c>
      <c r="C68" s="1">
        <f>115990.00</f>
        <v>115990</v>
      </c>
    </row>
    <row r="69" spans="1:3">
      <c r="A69" s="1" t="s">
        <v>68</v>
      </c>
      <c r="B69" s="1" t="s">
        <v>68</v>
      </c>
      <c r="C69" s="1">
        <f>20590.00</f>
        <v>20590</v>
      </c>
    </row>
    <row r="70" spans="1:3">
      <c r="A70" s="1" t="s">
        <v>69</v>
      </c>
      <c r="B70" s="1" t="s">
        <v>69</v>
      </c>
      <c r="C70" s="1" t="s">
        <v>22</v>
      </c>
    </row>
    <row r="71" spans="1:3">
      <c r="A71" s="3" t="s">
        <v>70</v>
      </c>
      <c r="B71" s="1"/>
      <c r="C71" s="1"/>
    </row>
    <row r="72" spans="1:3">
      <c r="A72" s="1" t="s">
        <v>71</v>
      </c>
      <c r="B72" s="1" t="s">
        <v>71</v>
      </c>
      <c r="C72" s="1">
        <f>33750.00</f>
        <v>33750</v>
      </c>
    </row>
    <row r="73" spans="1:3">
      <c r="A73" s="1" t="s">
        <v>72</v>
      </c>
      <c r="B73" s="1" t="s">
        <v>72</v>
      </c>
      <c r="C73" s="1">
        <f>66750.00</f>
        <v>66750</v>
      </c>
    </row>
    <row r="74" spans="1:3">
      <c r="A74" s="1" t="s">
        <v>73</v>
      </c>
      <c r="B74" s="1" t="s">
        <v>73</v>
      </c>
      <c r="C74" s="1">
        <f>48490.00</f>
        <v>48490</v>
      </c>
    </row>
    <row r="75" spans="1:3">
      <c r="A75" s="1" t="s">
        <v>74</v>
      </c>
      <c r="B75" s="1" t="s">
        <v>74</v>
      </c>
      <c r="C75" s="1">
        <f>29450.00</f>
        <v>29450</v>
      </c>
    </row>
    <row r="76" spans="1:3">
      <c r="A76" s="1" t="s">
        <v>75</v>
      </c>
      <c r="B76" s="1" t="s">
        <v>75</v>
      </c>
      <c r="C76" s="1">
        <f>36900.00</f>
        <v>36900</v>
      </c>
    </row>
    <row r="77" spans="1:3">
      <c r="A77" s="1" t="s">
        <v>76</v>
      </c>
      <c r="B77" s="1" t="s">
        <v>76</v>
      </c>
      <c r="C77" s="1">
        <f>36990.00</f>
        <v>36990</v>
      </c>
    </row>
    <row r="78" spans="1:3">
      <c r="A78" s="1" t="s">
        <v>77</v>
      </c>
      <c r="B78" s="1" t="s">
        <v>77</v>
      </c>
      <c r="C78" s="1">
        <f>54410.00</f>
        <v>54410</v>
      </c>
    </row>
    <row r="79" spans="1:3">
      <c r="A79" s="1" t="s">
        <v>78</v>
      </c>
      <c r="B79" s="1" t="s">
        <v>78</v>
      </c>
      <c r="C79" s="1">
        <f>56490.00</f>
        <v>56490</v>
      </c>
    </row>
    <row r="80" spans="1:3">
      <c r="A80" s="1" t="s">
        <v>79</v>
      </c>
      <c r="B80" s="1" t="s">
        <v>79</v>
      </c>
      <c r="C80" s="1">
        <f>70630.00</f>
        <v>70630</v>
      </c>
    </row>
    <row r="81" spans="1:3">
      <c r="A81" s="1" t="s">
        <v>80</v>
      </c>
      <c r="B81" s="1" t="s">
        <v>80</v>
      </c>
      <c r="C81" s="1">
        <f>41590.00</f>
        <v>41590</v>
      </c>
    </row>
    <row r="82" spans="1:3">
      <c r="A82" s="1" t="s">
        <v>81</v>
      </c>
      <c r="B82" s="1" t="s">
        <v>81</v>
      </c>
      <c r="C82" s="1">
        <f>69000.00</f>
        <v>69000</v>
      </c>
    </row>
    <row r="83" spans="1:3">
      <c r="A83" s="1" t="s">
        <v>82</v>
      </c>
      <c r="B83" s="1" t="s">
        <v>82</v>
      </c>
      <c r="C83" s="1">
        <f>32595.00</f>
        <v>32595</v>
      </c>
    </row>
    <row r="84" spans="1:3">
      <c r="A84" s="1" t="s">
        <v>83</v>
      </c>
      <c r="B84" s="1" t="s">
        <v>83</v>
      </c>
      <c r="C84" s="1">
        <f>89000.00</f>
        <v>89000</v>
      </c>
    </row>
    <row r="85" spans="1:3">
      <c r="A85" s="1" t="s">
        <v>84</v>
      </c>
      <c r="B85" s="1" t="s">
        <v>84</v>
      </c>
      <c r="C85" s="1">
        <f>14900.00</f>
        <v>14900</v>
      </c>
    </row>
    <row r="86" spans="1:3">
      <c r="A86" s="3" t="s">
        <v>85</v>
      </c>
      <c r="B86" s="1"/>
      <c r="C86" s="1"/>
    </row>
    <row r="87" spans="1:3">
      <c r="A87" s="1" t="s">
        <v>86</v>
      </c>
      <c r="B87" s="1" t="s">
        <v>86</v>
      </c>
      <c r="C87" s="1">
        <f>8900.00</f>
        <v>8900</v>
      </c>
    </row>
    <row r="88" spans="1:3">
      <c r="A88" s="1" t="s">
        <v>87</v>
      </c>
      <c r="B88" s="1" t="s">
        <v>87</v>
      </c>
      <c r="C88" s="1">
        <f>10500.00</f>
        <v>10500</v>
      </c>
    </row>
    <row r="89" spans="1:3">
      <c r="A89" s="1" t="s">
        <v>88</v>
      </c>
      <c r="B89" s="1" t="s">
        <v>88</v>
      </c>
      <c r="C89" s="1">
        <f>12200.00</f>
        <v>12200</v>
      </c>
    </row>
    <row r="90" spans="1:3">
      <c r="A90" s="1" t="s">
        <v>89</v>
      </c>
      <c r="B90" s="1" t="s">
        <v>89</v>
      </c>
      <c r="C90" s="1">
        <f>13950.00</f>
        <v>13950</v>
      </c>
    </row>
    <row r="91" spans="1:3">
      <c r="A91" s="1" t="s">
        <v>90</v>
      </c>
      <c r="B91" s="1" t="s">
        <v>90</v>
      </c>
      <c r="C91" s="1">
        <f>19950.00</f>
        <v>19950</v>
      </c>
    </row>
    <row r="92" spans="1:3">
      <c r="A92" s="1" t="s">
        <v>91</v>
      </c>
      <c r="B92" s="1" t="s">
        <v>91</v>
      </c>
      <c r="C92" s="1">
        <f>10950.00</f>
        <v>10950</v>
      </c>
    </row>
    <row r="93" spans="1:3">
      <c r="A93" s="3" t="s">
        <v>92</v>
      </c>
      <c r="B93" s="1"/>
      <c r="C93" s="1"/>
    </row>
    <row r="94" spans="1:3">
      <c r="A94" s="1" t="s">
        <v>93</v>
      </c>
      <c r="B94" s="1" t="s">
        <v>93</v>
      </c>
      <c r="C94" s="1">
        <f>500.00</f>
        <v>500</v>
      </c>
    </row>
    <row r="95" spans="1:3">
      <c r="A95" s="1" t="s">
        <v>94</v>
      </c>
      <c r="B95" s="1" t="s">
        <v>94</v>
      </c>
      <c r="C95" s="1">
        <f>2950.00</f>
        <v>2950</v>
      </c>
    </row>
    <row r="96" spans="1:3">
      <c r="A96" s="1" t="s">
        <v>95</v>
      </c>
      <c r="B96" s="1" t="s">
        <v>95</v>
      </c>
      <c r="C96" s="1">
        <f>500.00</f>
        <v>500</v>
      </c>
    </row>
    <row r="97" spans="1:3">
      <c r="A97" s="1" t="s">
        <v>96</v>
      </c>
      <c r="B97" s="1" t="s">
        <v>96</v>
      </c>
      <c r="C97" s="1">
        <f>500.00</f>
        <v>500</v>
      </c>
    </row>
    <row r="98" spans="1:3">
      <c r="A98" s="1" t="s">
        <v>97</v>
      </c>
      <c r="B98" s="1" t="s">
        <v>97</v>
      </c>
      <c r="C98" s="1">
        <f>500.00</f>
        <v>500</v>
      </c>
    </row>
    <row r="99" spans="1:3">
      <c r="A99" s="3" t="s">
        <v>98</v>
      </c>
      <c r="B99" s="1"/>
      <c r="C99" s="1"/>
    </row>
    <row r="100" spans="1:3">
      <c r="A100" s="1" t="s">
        <v>99</v>
      </c>
      <c r="B100" s="1" t="s">
        <v>99</v>
      </c>
      <c r="C100" s="1">
        <f>30900.00</f>
        <v>30900</v>
      </c>
    </row>
    <row r="101" spans="1:3">
      <c r="A101" s="1" t="s">
        <v>100</v>
      </c>
      <c r="B101" s="1" t="s">
        <v>100</v>
      </c>
      <c r="C101" s="1">
        <f>31500.00</f>
        <v>31500</v>
      </c>
    </row>
    <row r="102" spans="1:3">
      <c r="A102" s="1" t="s">
        <v>101</v>
      </c>
      <c r="B102" s="1" t="s">
        <v>101</v>
      </c>
      <c r="C102" s="1">
        <f>30200.00</f>
        <v>30200</v>
      </c>
    </row>
    <row r="103" spans="1:3">
      <c r="A103" s="1" t="s">
        <v>102</v>
      </c>
      <c r="B103" s="1" t="s">
        <v>102</v>
      </c>
      <c r="C103" s="1">
        <f>34000.00</f>
        <v>34000</v>
      </c>
    </row>
    <row r="104" spans="1:3">
      <c r="A104" s="1" t="s">
        <v>103</v>
      </c>
      <c r="B104" s="1" t="s">
        <v>103</v>
      </c>
      <c r="C104" s="1">
        <f>5100.00</f>
        <v>5100</v>
      </c>
    </row>
    <row r="105" spans="1:3">
      <c r="A105" s="1" t="s">
        <v>104</v>
      </c>
      <c r="B105" s="1" t="s">
        <v>104</v>
      </c>
      <c r="C105" s="1">
        <f>9200.00</f>
        <v>9200</v>
      </c>
    </row>
    <row r="106" spans="1:3">
      <c r="A106" s="1" t="s">
        <v>105</v>
      </c>
      <c r="B106" s="1" t="s">
        <v>105</v>
      </c>
      <c r="C106" s="1">
        <f>17800.00</f>
        <v>17800</v>
      </c>
    </row>
    <row r="107" spans="1:3">
      <c r="A107" s="1" t="s">
        <v>106</v>
      </c>
      <c r="B107" s="1" t="s">
        <v>106</v>
      </c>
      <c r="C107" s="1">
        <f>21600.00</f>
        <v>21600</v>
      </c>
    </row>
    <row r="108" spans="1:3">
      <c r="A108" s="1" t="s">
        <v>107</v>
      </c>
      <c r="B108" s="1" t="s">
        <v>107</v>
      </c>
      <c r="C108" s="1">
        <f>20900.00</f>
        <v>20900</v>
      </c>
    </row>
    <row r="109" spans="1:3">
      <c r="A109" s="3" t="s">
        <v>108</v>
      </c>
      <c r="B109" s="1"/>
      <c r="C109" s="1"/>
    </row>
    <row r="110" spans="1:3">
      <c r="A110" s="1" t="s">
        <v>109</v>
      </c>
      <c r="B110" s="1" t="s">
        <v>109</v>
      </c>
      <c r="C110" s="1">
        <f>11900.00</f>
        <v>11900</v>
      </c>
    </row>
    <row r="111" spans="1:3">
      <c r="A111" s="1" t="s">
        <v>110</v>
      </c>
      <c r="B111" s="1" t="s">
        <v>110</v>
      </c>
      <c r="C111" s="1">
        <f>8450.00</f>
        <v>8450</v>
      </c>
    </row>
    <row r="112" spans="1:3">
      <c r="A112" s="3" t="s">
        <v>111</v>
      </c>
      <c r="B112" s="1"/>
      <c r="C112" s="1"/>
    </row>
    <row r="113" spans="1:3">
      <c r="A113" s="1" t="s">
        <v>112</v>
      </c>
      <c r="B113" s="1" t="s">
        <v>112</v>
      </c>
      <c r="C113" s="1">
        <f>2490.00</f>
        <v>2490</v>
      </c>
    </row>
    <row r="114" spans="1:3">
      <c r="A114" s="1" t="s">
        <v>113</v>
      </c>
      <c r="B114" s="1" t="s">
        <v>113</v>
      </c>
      <c r="C114" s="1">
        <f>2350.00</f>
        <v>2350</v>
      </c>
    </row>
    <row r="115" spans="1:3">
      <c r="A115" s="1" t="s">
        <v>114</v>
      </c>
      <c r="B115" s="1" t="s">
        <v>114</v>
      </c>
      <c r="C115" s="1">
        <f>3290.00</f>
        <v>3290</v>
      </c>
    </row>
    <row r="116" spans="1:3">
      <c r="A116" s="3" t="s">
        <v>115</v>
      </c>
      <c r="B116" s="1"/>
      <c r="C116" s="1"/>
    </row>
    <row r="117" spans="1:3">
      <c r="A117" s="1" t="s">
        <v>116</v>
      </c>
      <c r="B117" s="1" t="s">
        <v>116</v>
      </c>
      <c r="C117" s="1">
        <f>138000.00</f>
        <v>138000</v>
      </c>
    </row>
    <row r="118" spans="1:3">
      <c r="A118" s="3" t="s">
        <v>117</v>
      </c>
      <c r="B118" s="1"/>
      <c r="C118" s="1"/>
    </row>
    <row r="119" spans="1:3">
      <c r="A119" s="1" t="s">
        <v>118</v>
      </c>
      <c r="B119" s="1" t="s">
        <v>118</v>
      </c>
      <c r="C119" s="1">
        <f>330000.00</f>
        <v>330000</v>
      </c>
    </row>
    <row r="120" spans="1:3">
      <c r="A120" s="1" t="s">
        <v>119</v>
      </c>
      <c r="B120" s="1" t="s">
        <v>119</v>
      </c>
      <c r="C120" s="1">
        <f>250000.00</f>
        <v>250000</v>
      </c>
    </row>
    <row r="121" spans="1:3">
      <c r="A121" s="1" t="s">
        <v>120</v>
      </c>
      <c r="B121" s="1" t="s">
        <v>120</v>
      </c>
      <c r="C121" s="1">
        <f>320000.00</f>
        <v>320000</v>
      </c>
    </row>
    <row r="122" spans="1:3">
      <c r="A122" s="1" t="s">
        <v>121</v>
      </c>
      <c r="B122" s="1" t="s">
        <v>121</v>
      </c>
      <c r="C122" s="1">
        <f>320000.00</f>
        <v>320000</v>
      </c>
    </row>
    <row r="123" spans="1:3">
      <c r="A123" s="1" t="s">
        <v>122</v>
      </c>
      <c r="B123" s="1" t="s">
        <v>122</v>
      </c>
      <c r="C123" s="1">
        <f>190000.00</f>
        <v>190000</v>
      </c>
    </row>
    <row r="124" spans="1:3">
      <c r="A124" s="1" t="s">
        <v>123</v>
      </c>
      <c r="B124" s="1" t="s">
        <v>123</v>
      </c>
      <c r="C124" s="1">
        <f>900000.00</f>
        <v>900000</v>
      </c>
    </row>
    <row r="125" spans="1:3">
      <c r="A125" s="1" t="s">
        <v>124</v>
      </c>
      <c r="B125" s="1" t="s">
        <v>124</v>
      </c>
      <c r="C125" s="1">
        <f>200000.00</f>
        <v>200000</v>
      </c>
    </row>
    <row r="126" spans="1:3">
      <c r="A126" s="3" t="s">
        <v>125</v>
      </c>
      <c r="B126" s="1"/>
      <c r="C126" s="1"/>
    </row>
    <row r="127" spans="1:3">
      <c r="A127" s="1" t="s">
        <v>126</v>
      </c>
      <c r="B127" s="1" t="s">
        <v>126</v>
      </c>
      <c r="C127" s="1">
        <f>280000.00</f>
        <v>280000</v>
      </c>
    </row>
    <row r="128" spans="1:3">
      <c r="A128" s="3" t="s">
        <v>127</v>
      </c>
      <c r="B128" s="1"/>
      <c r="C128" s="1"/>
    </row>
    <row r="129" spans="1:3">
      <c r="A129" s="1" t="s">
        <v>128</v>
      </c>
      <c r="B129" s="1" t="s">
        <v>128</v>
      </c>
      <c r="C129" s="1" t="s">
        <v>22</v>
      </c>
    </row>
    <row r="130" spans="1:3">
      <c r="A130" s="1" t="s">
        <v>129</v>
      </c>
      <c r="B130" s="1" t="s">
        <v>129</v>
      </c>
      <c r="C130" s="1" t="s">
        <v>22</v>
      </c>
    </row>
    <row r="131" spans="1:3">
      <c r="A131" s="1" t="s">
        <v>130</v>
      </c>
      <c r="B131" s="1" t="s">
        <v>130</v>
      </c>
      <c r="C131" s="1" t="s">
        <v>22</v>
      </c>
    </row>
    <row r="132" spans="1:3">
      <c r="A132" s="3" t="s">
        <v>131</v>
      </c>
      <c r="B132" s="1"/>
      <c r="C132" s="1"/>
    </row>
    <row r="133" spans="1:3">
      <c r="A133" s="1" t="s">
        <v>132</v>
      </c>
      <c r="B133" s="1" t="s">
        <v>132</v>
      </c>
      <c r="C133" s="1">
        <f>112280.00</f>
        <v>112280</v>
      </c>
    </row>
    <row r="134" spans="1:3">
      <c r="A134" s="1" t="s">
        <v>133</v>
      </c>
      <c r="B134" s="1" t="s">
        <v>133</v>
      </c>
      <c r="C134" s="1">
        <f>74261.00</f>
        <v>74261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  <mergeCell ref="A12:C12"/>
    <mergeCell ref="A18:C18"/>
    <mergeCell ref="A25:C25"/>
    <mergeCell ref="A39:C39"/>
    <mergeCell ref="A53:C53"/>
    <mergeCell ref="A62:C62"/>
    <mergeCell ref="A71:C71"/>
    <mergeCell ref="A86:C86"/>
    <mergeCell ref="A93:C93"/>
    <mergeCell ref="A99:C99"/>
    <mergeCell ref="A109:C109"/>
    <mergeCell ref="A112:C112"/>
    <mergeCell ref="A116:C116"/>
    <mergeCell ref="A118:C118"/>
    <mergeCell ref="A126:C126"/>
    <mergeCell ref="A128:C128"/>
    <mergeCell ref="A132:C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2024-03-28T16:21:05+03:00</dcterms:created>
  <dcterms:modified xsi:type="dcterms:W3CDTF">2024-03-28T16:21:05+03:00</dcterms:modified>
  <dc:title>Untitled Spreadsheet</dc:title>
  <dc:description/>
  <dc:subject/>
  <cp:keywords/>
  <cp:category/>
</cp:coreProperties>
</file>